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xr:revisionPtr revIDLastSave="0" documentId="8_{41F112D8-AE8B-46B1-A18B-CE7B6DAC29F4}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PSB Assessment" sheetId="1" r:id="rId1"/>
    <sheet name="Salary vs Dividend" sheetId="2" r:id="rId2"/>
    <sheet name="Client Summary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  <c r="B28" i="2"/>
  <c r="D28" i="2" s="1"/>
  <c r="C25" i="2"/>
  <c r="B25" i="2"/>
  <c r="D25" i="2" s="1"/>
  <c r="C24" i="2"/>
  <c r="B24" i="2"/>
  <c r="D24" i="2" s="1"/>
  <c r="C23" i="2"/>
  <c r="B23" i="2"/>
  <c r="C22" i="2"/>
  <c r="C27" i="2" s="1"/>
  <c r="B22" i="2"/>
  <c r="C21" i="2"/>
  <c r="B21" i="2"/>
  <c r="G4" i="1"/>
  <c r="G6" i="1" s="1"/>
  <c r="E4" i="3" l="1"/>
  <c r="G18" i="2"/>
  <c r="G8" i="1"/>
  <c r="C26" i="2"/>
  <c r="B26" i="2"/>
  <c r="D21" i="2"/>
  <c r="C29" i="2"/>
  <c r="B27" i="2"/>
  <c r="D27" i="2" s="1"/>
  <c r="D22" i="2"/>
  <c r="B29" i="2"/>
  <c r="D29" i="2" s="1"/>
  <c r="D23" i="2"/>
  <c r="D26" i="2" l="1"/>
  <c r="G17" i="2"/>
  <c r="E5" i="3" s="1"/>
</calcChain>
</file>

<file path=xl/sharedStrings.xml><?xml version="1.0" encoding="utf-8"?>
<sst xmlns="http://schemas.openxmlformats.org/spreadsheetml/2006/main" count="92" uniqueCount="91">
  <si>
    <t>GYTD CPA | Mini PSB Risk Assessment</t>
  </si>
  <si>
    <t>Screening tool only. A PSB determination depends on the full facts, contracts, and working relationship.</t>
  </si>
  <si>
    <t>Factor</t>
  </si>
  <si>
    <t>Response</t>
  </si>
  <si>
    <t>Weight</t>
  </si>
  <si>
    <t>Reviewer comments</t>
  </si>
  <si>
    <t>Total indicative score</t>
  </si>
  <si>
    <t>More than 80% of revenue comes from one client?</t>
  </si>
  <si>
    <t>Work is performed regularly at the client premises?</t>
  </si>
  <si>
    <t>Risk band</t>
  </si>
  <si>
    <t>Client equipment or systems are primarily used?</t>
  </si>
  <si>
    <t>Client controls hours, schedule, or work methods?</t>
  </si>
  <si>
    <t>Next step</t>
  </si>
  <si>
    <t>Worker can subcontract or hire a replacement?</t>
  </si>
  <si>
    <t>Corporation has multiple active clients?</t>
  </si>
  <si>
    <t>Compensation is mainly hourly or daily?</t>
  </si>
  <si>
    <t>Worker receives employee-like benefits?</t>
  </si>
  <si>
    <t>Corporation bears meaningful financial risk?</t>
  </si>
  <si>
    <t>Corporation has a chance of profit beyond working more hours?</t>
  </si>
  <si>
    <t>Corporation has its own website, marketing, and business presence?</t>
  </si>
  <si>
    <t>Written agreement supports an independent contractor relationship?</t>
  </si>
  <si>
    <t>Salary vs Dividend Planning | Owner-Manager Screening</t>
  </si>
  <si>
    <t>Editable assumptions are blue. This is a planning screen, not a tax return calculation. Verify current rates and legal dividend capacity before implementation.</t>
  </si>
  <si>
    <t>Planning inputs</t>
  </si>
  <si>
    <t>Enter client-specific assumptions</t>
  </si>
  <si>
    <t>Planning considerations</t>
  </si>
  <si>
    <t>Available corporation cash before owner remuneration</t>
  </si>
  <si>
    <t>Review question / note</t>
  </si>
  <si>
    <t>Target personal cash withdrawal</t>
  </si>
  <si>
    <t>PSB status</t>
  </si>
  <si>
    <t>If PSB risk is moderate or high, remuneration planning should be coordinated with the PSB analysis and year-end facts.</t>
  </si>
  <si>
    <t>Other personal taxable income</t>
  </si>
  <si>
    <t>Retained earnings</t>
  </si>
  <si>
    <t>Confirm sufficient retained earnings and corporate-law solvency before declaring dividends.</t>
  </si>
  <si>
    <t>Salary amount to model</t>
  </si>
  <si>
    <t>CPP objective</t>
  </si>
  <si>
    <t>Does the client value CPP participation, or prefer to invest outside CPP?</t>
  </si>
  <si>
    <t>Dividend amount to model</t>
  </si>
  <si>
    <t>RRSP objective</t>
  </si>
  <si>
    <t>Salary creates earned income for RRSP room; dividends do not create earned income.</t>
  </si>
  <si>
    <t>Estimated personal tax rate on salary</t>
  </si>
  <si>
    <t>Cash flow</t>
  </si>
  <si>
    <t>Salary requires payroll source deductions and remittances; dividends require resolutions and T5 reporting.</t>
  </si>
  <si>
    <t>Estimated personal tax rate on dividend</t>
  </si>
  <si>
    <t>Borrowing</t>
  </si>
  <si>
    <t>Consider lender preferences and income-history requirements.</t>
  </si>
  <si>
    <t>Employer CPP rate on pensionable salary</t>
  </si>
  <si>
    <t>Family deductions</t>
  </si>
  <si>
    <t>Consider deductions or credits that depend on earned income.</t>
  </si>
  <si>
    <t>Employee CPP rate on pensionable salary</t>
  </si>
  <si>
    <t>RDTOH / GRIP</t>
  </si>
  <si>
    <t>Review refundable tax pools and eligible dividend capacity before selecting dividend type.</t>
  </si>
  <si>
    <t>CPP basic exemption</t>
  </si>
  <si>
    <t>Shareholder loan</t>
  </si>
  <si>
    <t>Reconcile draws so remuneration is not used after the fact without proper documentation.</t>
  </si>
  <si>
    <t>Maximum pensionable salary for model</t>
  </si>
  <si>
    <t>Corporate tax rate on income funding dividend</t>
  </si>
  <si>
    <t>Indicative output</t>
  </si>
  <si>
    <t>RRSP room rate on earned income</t>
  </si>
  <si>
    <t>Higher estimated net cash</t>
  </si>
  <si>
    <t>RRSP annual room cap used for model</t>
  </si>
  <si>
    <t>PSB risk from assessment</t>
  </si>
  <si>
    <t>Comparison</t>
  </si>
  <si>
    <t>Salary route</t>
  </si>
  <si>
    <t>Dividend route</t>
  </si>
  <si>
    <t>Difference</t>
  </si>
  <si>
    <t>Source notes</t>
  </si>
  <si>
    <t>Gross remuneration</t>
  </si>
  <si>
    <t>CRA payroll overview</t>
  </si>
  <si>
    <t>Corporate income tax before payment</t>
  </si>
  <si>
    <t>CRA dividend tax credit overview</t>
  </si>
  <si>
    <t>Employer CPP</t>
  </si>
  <si>
    <t>CRA RRSP deduction limits</t>
  </si>
  <si>
    <t>Employee CPP</t>
  </si>
  <si>
    <t>CRA CPP payroll guidance</t>
  </si>
  <si>
    <t>Estimated personal income tax</t>
  </si>
  <si>
    <t>Estimated net personal cash</t>
  </si>
  <si>
    <t>Professional-use note: the spreadsheet compares simplified scenarios using editable effective rates. It does not calculate integration, eligible vs non-eligible dividends, alternative minimum tax, Ontario Health Premium, tax instalments, or all CPP2 effects.</t>
  </si>
  <si>
    <t>Estimated total tax and CPP cost</t>
  </si>
  <si>
    <t>Approximate RRSP room created</t>
  </si>
  <si>
    <t>Corporation cash used</t>
  </si>
  <si>
    <t>Client Planning Summary</t>
  </si>
  <si>
    <t>Client name</t>
  </si>
  <si>
    <t>PSB risk band</t>
  </si>
  <si>
    <t>Corporation</t>
  </si>
  <si>
    <t>Indicative remuneration result</t>
  </si>
  <si>
    <t>Industry</t>
  </si>
  <si>
    <t>Assessment date</t>
  </si>
  <si>
    <t>Prepared by</t>
  </si>
  <si>
    <t>Recommended actions</t>
  </si>
  <si>
    <t>Document client-specific conclusions and implementation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</si>
</sst>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[Red]\(\$#,##0\);\-"/>
    <numFmt numFmtId="165" formatCode="0.0%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sz val="11"/>
      <color rgb="FF1F4E78"/>
      <name val="Calibri"/>
      <family val="2"/>
      <scheme val="minor"/>
    </font>
    <font>
      <u/>
      <sz val="11"/>
      <color rgb="FF008000"/>
      <name val="Calibri"/>
      <family val="2"/>
      <scheme val="minor"/>
    </font>
    <font>
      <sz val="9"/>
      <color rgb="FF66666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rgb="FFF4B183"/>
      </left>
      <right style="thin">
        <color rgb="FFF4B183"/>
      </right>
      <top style="thin">
        <color rgb="FFF4B183"/>
      </top>
      <bottom style="thin">
        <color rgb="FFF4B18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9EADBF"/>
      </left>
      <right style="thin">
        <color rgb="FF9EADBF"/>
      </right>
      <top style="thin">
        <color rgb="FF9EADBF"/>
      </top>
      <bottom style="thin">
        <color rgb="FF9EAD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3" fillId="2" borderId="0" xfId="0" applyFont="1" applyFill="1"/>
    <xf numFmtId="164" fontId="4" fillId="0" borderId="2" xfId="0" applyNumberFormat="1" applyFont="1" applyBorder="1"/>
    <xf numFmtId="0" fontId="0" fillId="0" borderId="0" xfId="0" applyAlignment="1">
      <alignment vertical="top" wrapText="1"/>
    </xf>
    <xf numFmtId="0" fontId="5" fillId="5" borderId="3" xfId="0" applyFont="1" applyFill="1" applyBorder="1"/>
    <xf numFmtId="0" fontId="2" fillId="3" borderId="0" xfId="0" applyFont="1" applyFill="1" applyAlignment="1">
      <alignment horizontal="center"/>
    </xf>
    <xf numFmtId="0" fontId="6" fillId="0" borderId="0" xfId="0" applyFont="1"/>
    <xf numFmtId="164" fontId="5" fillId="5" borderId="3" xfId="0" applyNumberFormat="1" applyFont="1" applyFill="1" applyBorder="1"/>
    <xf numFmtId="165" fontId="5" fillId="5" borderId="3" xfId="0" applyNumberFormat="1" applyFont="1" applyFill="1" applyBorder="1"/>
    <xf numFmtId="0" fontId="7" fillId="6" borderId="4" xfId="0" applyFont="1" applyFill="1" applyBorder="1"/>
    <xf numFmtId="0" fontId="8" fillId="0" borderId="0" xfId="0" applyFont="1"/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3" fillId="2" borderId="0" xfId="0" applyFont="1" applyFill="1" applyAlignment="1"/>
    <xf numFmtId="0" fontId="5" fillId="5" borderId="3" xfId="0" applyFont="1" applyFill="1" applyBorder="1" applyAlignment="1"/>
  </cellXfs>
  <cellStyles count="1">
    <cellStyle name="Normal" xfId="0" builtinId="0"/>
  </cellStyles>
  <dxfs count="3">
    <dxf>
      <font>
        <b/>
        <color rgb="FF9C0006"/>
      </font>
      <fill>
        <patternFill>
          <bgColor rgb="FFF4CCCC"/>
        </patternFill>
      </fill>
    </dxf>
    <dxf>
      <font>
        <b/>
        <color rgb="FF9C5700"/>
      </font>
      <fill>
        <patternFill>
          <bgColor rgb="FFFCE4D6"/>
        </patternFill>
      </fill>
    </dxf>
    <dxf>
      <font>
        <b/>
        <color rgb="FF375623"/>
      </font>
      <fill>
        <patternFill>
          <bgColor rgb="FFE2F0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7</xdr:row>
      <xdr:rowOff>57150</xdr:rowOff>
    </xdr:from>
    <xdr:to>
      <xdr:col>6</xdr:col>
      <xdr:colOff>781050</xdr:colOff>
      <xdr:row>19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80B2E-0B80-D1BF-9F0A-C2A352B8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0" y="1514475"/>
          <a:ext cx="2257425" cy="2257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nada.ca/en/revenue-agency/services/tax/individuals/topics/rrsps-related-plans/rrsp-deduction-limits.html" TargetMode="External"/><Relationship Id="rId2" Type="http://schemas.openxmlformats.org/officeDocument/2006/relationships/hyperlink" Target="https://www.canada.ca/en/revenue-agency/services/tax/businesses/topics/corporations/corporation-payments/understanding-corporate-taxation/dividend-tax-credit.html" TargetMode="External"/><Relationship Id="rId1" Type="http://schemas.openxmlformats.org/officeDocument/2006/relationships/hyperlink" Target="https://www.canada.ca/en/revenue-agency/services/tax/businesses/topics/payroll.html" TargetMode="External"/><Relationship Id="rId4" Type="http://schemas.openxmlformats.org/officeDocument/2006/relationships/hyperlink" Target="https://www.canada.ca/en/revenue-agency/services/tax/businesses/topics/payroll/payroll-deductions-contributions/canada-pension-plan-cp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showGridLines="0" tabSelected="1" workbookViewId="0">
      <pane ySplit="4" topLeftCell="A5" activePane="bottomLeft" state="frozen"/>
      <selection pane="bottomLeft" activeCell="I16" sqref="I16"/>
    </sheetView>
  </sheetViews>
  <sheetFormatPr defaultRowHeight="15"/>
  <cols>
    <col min="1" max="1" width="57.140625" customWidth="1"/>
    <col min="2" max="2" width="15.7109375" customWidth="1"/>
    <col min="3" max="3" width="11.7109375" customWidth="1"/>
    <col min="4" max="4" width="44.7109375" customWidth="1"/>
    <col min="6" max="6" width="23.7109375" customWidth="1"/>
    <col min="7" max="7" width="20.7109375" customWidth="1"/>
  </cols>
  <sheetData>
    <row r="1" spans="1:7" ht="24.95" customHeight="1">
      <c r="A1" s="12" t="s">
        <v>0</v>
      </c>
      <c r="B1" s="12"/>
      <c r="C1" s="12"/>
      <c r="D1" s="12"/>
      <c r="E1" s="12"/>
      <c r="F1" s="12"/>
      <c r="G1" s="12"/>
    </row>
    <row r="2" spans="1:7">
      <c r="A2" s="13" t="s">
        <v>1</v>
      </c>
      <c r="B2" s="13"/>
      <c r="C2" s="13"/>
      <c r="D2" s="13"/>
      <c r="E2" s="13"/>
      <c r="F2" s="13"/>
      <c r="G2" s="13"/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F4" s="2" t="s">
        <v>6</v>
      </c>
      <c r="G4" s="3">
        <f>SUMPRODUCT(--(B5:B16="Yes"),C5:C16)</f>
        <v>0</v>
      </c>
    </row>
    <row r="5" spans="1:7">
      <c r="A5" s="4" t="s">
        <v>7</v>
      </c>
      <c r="B5" s="5"/>
      <c r="C5" s="5">
        <v>20</v>
      </c>
      <c r="D5" s="5"/>
    </row>
    <row r="6" spans="1:7">
      <c r="A6" s="4" t="s">
        <v>8</v>
      </c>
      <c r="B6" s="5"/>
      <c r="C6" s="5">
        <v>10</v>
      </c>
      <c r="D6" s="5"/>
      <c r="F6" s="2" t="s">
        <v>9</v>
      </c>
      <c r="G6" s="6" t="str">
        <f>IF(G4&lt;10,"Low",IF(G4&lt;30,"Moderate","High"))</f>
        <v>Low</v>
      </c>
    </row>
    <row r="7" spans="1:7">
      <c r="A7" s="4" t="s">
        <v>10</v>
      </c>
      <c r="B7" s="5"/>
      <c r="C7" s="5">
        <v>10</v>
      </c>
      <c r="D7" s="5"/>
    </row>
    <row r="8" spans="1:7">
      <c r="A8" s="4" t="s">
        <v>11</v>
      </c>
      <c r="B8" s="5"/>
      <c r="C8" s="5">
        <v>15</v>
      </c>
      <c r="D8" s="5"/>
      <c r="F8" s="2" t="s">
        <v>12</v>
      </c>
      <c r="G8" s="4" t="str">
        <f>IF(G6="High","Detailed contract and facts review",IF(G6="Moderate","Review key indicators and documentation","Maintain supporting documentation"))</f>
        <v>Maintain supporting documentation</v>
      </c>
    </row>
    <row r="9" spans="1:7">
      <c r="A9" s="4" t="s">
        <v>13</v>
      </c>
      <c r="B9" s="5"/>
      <c r="C9" s="5">
        <v>-10</v>
      </c>
      <c r="D9" s="5"/>
    </row>
    <row r="10" spans="1:7">
      <c r="A10" s="4" t="s">
        <v>14</v>
      </c>
      <c r="B10" s="5"/>
      <c r="C10" s="5">
        <v>-15</v>
      </c>
      <c r="D10" s="5"/>
    </row>
    <row r="11" spans="1:7">
      <c r="A11" s="4" t="s">
        <v>15</v>
      </c>
      <c r="B11" s="5"/>
      <c r="C11" s="5">
        <v>10</v>
      </c>
      <c r="D11" s="5"/>
    </row>
    <row r="12" spans="1:7">
      <c r="A12" s="4" t="s">
        <v>16</v>
      </c>
      <c r="B12" s="5"/>
      <c r="C12" s="5">
        <v>15</v>
      </c>
      <c r="D12" s="5"/>
    </row>
    <row r="13" spans="1:7">
      <c r="A13" s="4" t="s">
        <v>17</v>
      </c>
      <c r="B13" s="5"/>
      <c r="C13" s="5">
        <v>-10</v>
      </c>
      <c r="D13" s="5"/>
    </row>
    <row r="14" spans="1:7">
      <c r="A14" s="4" t="s">
        <v>18</v>
      </c>
      <c r="B14" s="5"/>
      <c r="C14" s="5">
        <v>-10</v>
      </c>
      <c r="D14" s="5"/>
    </row>
    <row r="15" spans="1:7">
      <c r="A15" s="4" t="s">
        <v>19</v>
      </c>
      <c r="B15" s="5"/>
      <c r="C15" s="5">
        <v>-5</v>
      </c>
      <c r="D15" s="5"/>
    </row>
    <row r="16" spans="1:7">
      <c r="A16" s="4" t="s">
        <v>20</v>
      </c>
      <c r="B16" s="5"/>
      <c r="C16" s="5">
        <v>-5</v>
      </c>
      <c r="D16" s="5"/>
    </row>
  </sheetData>
  <mergeCells count="2">
    <mergeCell ref="A1:G1"/>
    <mergeCell ref="A2:G2"/>
  </mergeCells>
  <conditionalFormatting sqref="G6">
    <cfRule type="containsText" dxfId="2" priority="1" operator="containsText" text="Low">
      <formula>NOT(ISERROR(SEARCH("Low",G6)))</formula>
    </cfRule>
    <cfRule type="containsText" dxfId="1" priority="2" operator="containsText" text="Moderate">
      <formula>NOT(ISERROR(SEARCH("Moderate",G6)))</formula>
    </cfRule>
    <cfRule type="containsText" dxfId="0" priority="3" operator="containsText" text="High">
      <formula>NOT(ISERROR(SEARCH("High",G6)))</formula>
    </cfRule>
  </conditionalFormatting>
  <dataValidations count="1">
    <dataValidation type="list" allowBlank="1" showInputMessage="1" showErrorMessage="1" sqref="B5:B16" xr:uid="{00000000-0002-0000-0000-000000000000}">
      <formula1>"Yes,No"</formula1>
    </dataValidation>
  </dataValidations>
  <pageMargins left="0.3" right="0.3" top="0.5" bottom="0.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37.7109375" customWidth="1"/>
    <col min="2" max="4" width="18.7109375" customWidth="1"/>
    <col min="6" max="6" width="35.7109375" customWidth="1"/>
    <col min="7" max="7" width="42.7109375" customWidth="1"/>
  </cols>
  <sheetData>
    <row r="1" spans="1:7" ht="24.95" customHeight="1">
      <c r="A1" s="12" t="s">
        <v>21</v>
      </c>
      <c r="B1" s="12"/>
      <c r="C1" s="12"/>
      <c r="D1" s="12"/>
      <c r="E1" s="12"/>
      <c r="F1" s="12"/>
      <c r="G1" s="12"/>
    </row>
    <row r="2" spans="1:7">
      <c r="A2" s="13" t="s">
        <v>22</v>
      </c>
      <c r="B2" s="13"/>
      <c r="C2" s="13"/>
      <c r="D2" s="13"/>
      <c r="E2" s="13"/>
      <c r="F2" s="13"/>
      <c r="G2" s="13"/>
    </row>
    <row r="4" spans="1:7">
      <c r="A4" s="2" t="s">
        <v>23</v>
      </c>
      <c r="B4" s="15" t="s">
        <v>24</v>
      </c>
      <c r="C4" s="15"/>
      <c r="D4" s="15"/>
      <c r="F4" s="2" t="s">
        <v>25</v>
      </c>
    </row>
    <row r="5" spans="1:7">
      <c r="A5" s="7" t="s">
        <v>26</v>
      </c>
      <c r="B5" s="8">
        <v>150000</v>
      </c>
      <c r="F5" s="1" t="s">
        <v>2</v>
      </c>
      <c r="G5" s="1" t="s">
        <v>27</v>
      </c>
    </row>
    <row r="6" spans="1:7">
      <c r="A6" s="7" t="s">
        <v>28</v>
      </c>
      <c r="B6" s="8">
        <v>100000</v>
      </c>
      <c r="F6" s="7" t="s">
        <v>29</v>
      </c>
      <c r="G6" s="4" t="s">
        <v>30</v>
      </c>
    </row>
    <row r="7" spans="1:7">
      <c r="A7" s="7" t="s">
        <v>31</v>
      </c>
      <c r="B7" s="8">
        <v>0</v>
      </c>
      <c r="F7" s="7" t="s">
        <v>32</v>
      </c>
      <c r="G7" s="4" t="s">
        <v>33</v>
      </c>
    </row>
    <row r="8" spans="1:7">
      <c r="A8" s="7" t="s">
        <v>34</v>
      </c>
      <c r="B8" s="8">
        <v>100000</v>
      </c>
      <c r="F8" s="7" t="s">
        <v>35</v>
      </c>
      <c r="G8" s="4" t="s">
        <v>36</v>
      </c>
    </row>
    <row r="9" spans="1:7">
      <c r="A9" s="7" t="s">
        <v>37</v>
      </c>
      <c r="B9" s="8">
        <v>100000</v>
      </c>
      <c r="F9" s="7" t="s">
        <v>38</v>
      </c>
      <c r="G9" s="4" t="s">
        <v>39</v>
      </c>
    </row>
    <row r="10" spans="1:7">
      <c r="A10" s="7" t="s">
        <v>40</v>
      </c>
      <c r="B10" s="9">
        <v>0.35</v>
      </c>
      <c r="F10" s="7" t="s">
        <v>41</v>
      </c>
      <c r="G10" s="4" t="s">
        <v>42</v>
      </c>
    </row>
    <row r="11" spans="1:7">
      <c r="A11" s="7" t="s">
        <v>43</v>
      </c>
      <c r="B11" s="9">
        <v>0.28000000000000003</v>
      </c>
      <c r="F11" s="7" t="s">
        <v>44</v>
      </c>
      <c r="G11" s="4" t="s">
        <v>45</v>
      </c>
    </row>
    <row r="12" spans="1:7">
      <c r="A12" s="7" t="s">
        <v>46</v>
      </c>
      <c r="B12" s="9">
        <v>5.9499999999999997E-2</v>
      </c>
      <c r="F12" s="7" t="s">
        <v>47</v>
      </c>
      <c r="G12" s="4" t="s">
        <v>48</v>
      </c>
    </row>
    <row r="13" spans="1:7">
      <c r="A13" s="7" t="s">
        <v>49</v>
      </c>
      <c r="B13" s="9">
        <v>5.9499999999999997E-2</v>
      </c>
      <c r="F13" s="7" t="s">
        <v>50</v>
      </c>
      <c r="G13" s="4" t="s">
        <v>51</v>
      </c>
    </row>
    <row r="14" spans="1:7">
      <c r="A14" s="7" t="s">
        <v>52</v>
      </c>
      <c r="B14" s="8">
        <v>3500</v>
      </c>
      <c r="F14" s="7" t="s">
        <v>53</v>
      </c>
      <c r="G14" s="4" t="s">
        <v>54</v>
      </c>
    </row>
    <row r="15" spans="1:7">
      <c r="A15" s="7" t="s">
        <v>55</v>
      </c>
      <c r="B15" s="8">
        <v>74600</v>
      </c>
    </row>
    <row r="16" spans="1:7">
      <c r="A16" s="7" t="s">
        <v>56</v>
      </c>
      <c r="B16" s="9">
        <v>0.122</v>
      </c>
      <c r="F16" s="2" t="s">
        <v>57</v>
      </c>
    </row>
    <row r="17" spans="1:7">
      <c r="A17" s="7" t="s">
        <v>58</v>
      </c>
      <c r="B17" s="9">
        <v>0.18</v>
      </c>
      <c r="F17" s="7" t="s">
        <v>59</v>
      </c>
      <c r="G17" s="10" t="str">
        <f>IF(B26&gt;C26,"Salary",IF(C26&gt;B26,"Dividend","Equal under assumptions"))</f>
        <v>Dividend</v>
      </c>
    </row>
    <row r="18" spans="1:7">
      <c r="A18" s="7" t="s">
        <v>60</v>
      </c>
      <c r="B18" s="8">
        <v>33810</v>
      </c>
      <c r="F18" s="7" t="s">
        <v>61</v>
      </c>
      <c r="G18" s="10" t="str">
        <f>'PSB Assessment'!G6</f>
        <v>Low</v>
      </c>
    </row>
    <row r="20" spans="1:7">
      <c r="A20" s="2" t="s">
        <v>62</v>
      </c>
      <c r="B20" s="1" t="s">
        <v>63</v>
      </c>
      <c r="C20" s="1" t="s">
        <v>64</v>
      </c>
      <c r="D20" s="1" t="s">
        <v>65</v>
      </c>
      <c r="F20" s="2" t="s">
        <v>66</v>
      </c>
    </row>
    <row r="21" spans="1:7">
      <c r="A21" s="7" t="s">
        <v>67</v>
      </c>
      <c r="B21" s="3">
        <f>B8</f>
        <v>100000</v>
      </c>
      <c r="C21" s="3">
        <f>B9</f>
        <v>100000</v>
      </c>
      <c r="D21" s="3">
        <f>B21-C21</f>
        <v>0</v>
      </c>
      <c r="F21" s="11" t="s">
        <v>68</v>
      </c>
    </row>
    <row r="22" spans="1:7">
      <c r="A22" s="7" t="s">
        <v>69</v>
      </c>
      <c r="B22" s="3">
        <f>0</f>
        <v>0</v>
      </c>
      <c r="C22" s="3">
        <f>B5*$B$16</f>
        <v>18300</v>
      </c>
      <c r="D22" s="3">
        <f>B22-C22</f>
        <v>-18300</v>
      </c>
      <c r="F22" s="11" t="s">
        <v>70</v>
      </c>
    </row>
    <row r="23" spans="1:7">
      <c r="A23" s="7" t="s">
        <v>71</v>
      </c>
      <c r="B23" s="3">
        <f>MAX(0,MIN(B8,$B$15)-$B$14)*$B$12</f>
        <v>4230.45</v>
      </c>
      <c r="C23" s="3">
        <f>0</f>
        <v>0</v>
      </c>
      <c r="D23" s="3">
        <f>B23-C23</f>
        <v>4230.45</v>
      </c>
      <c r="F23" s="11" t="s">
        <v>72</v>
      </c>
    </row>
    <row r="24" spans="1:7">
      <c r="A24" s="7" t="s">
        <v>73</v>
      </c>
      <c r="B24" s="3">
        <f>MAX(0,MIN(B8,$B$15)-$B$14)*$B$13</f>
        <v>4230.45</v>
      </c>
      <c r="C24" s="3">
        <f>0</f>
        <v>0</v>
      </c>
      <c r="D24" s="3">
        <f>B24-C24</f>
        <v>4230.45</v>
      </c>
      <c r="F24" s="11" t="s">
        <v>74</v>
      </c>
    </row>
    <row r="25" spans="1:7">
      <c r="A25" s="7" t="s">
        <v>75</v>
      </c>
      <c r="B25" s="3">
        <f>B8*$B$10</f>
        <v>35000</v>
      </c>
      <c r="C25" s="3">
        <f>B9*$B$11</f>
        <v>28000.000000000004</v>
      </c>
      <c r="D25" s="3">
        <f>B25-C25</f>
        <v>6999.9999999999964</v>
      </c>
    </row>
    <row r="26" spans="1:7">
      <c r="A26" s="7" t="s">
        <v>76</v>
      </c>
      <c r="B26" s="3">
        <f>B21-B24-B25</f>
        <v>60769.55</v>
      </c>
      <c r="C26" s="3">
        <f>B21-B25</f>
        <v>65000</v>
      </c>
      <c r="D26" s="3">
        <f>B26-C26</f>
        <v>-4230.4499999999971</v>
      </c>
      <c r="F26" s="14" t="s">
        <v>77</v>
      </c>
      <c r="G26" s="14"/>
    </row>
    <row r="27" spans="1:7">
      <c r="A27" s="7" t="s">
        <v>78</v>
      </c>
      <c r="B27" s="3">
        <f>SUM(B22:B25)</f>
        <v>43460.9</v>
      </c>
      <c r="C27" s="3">
        <f>SUM(C22:C25)</f>
        <v>46300</v>
      </c>
      <c r="D27" s="3">
        <f>B27-C27</f>
        <v>-2839.0999999999985</v>
      </c>
      <c r="F27" s="14"/>
      <c r="G27" s="14"/>
    </row>
    <row r="28" spans="1:7">
      <c r="A28" s="7" t="s">
        <v>79</v>
      </c>
      <c r="B28" s="3">
        <f>MIN(B8*$B$17,$B$18)</f>
        <v>18000</v>
      </c>
      <c r="C28" s="3">
        <f>0</f>
        <v>0</v>
      </c>
      <c r="D28" s="3">
        <f>B28-C28</f>
        <v>18000</v>
      </c>
      <c r="F28" s="14"/>
      <c r="G28" s="14"/>
    </row>
    <row r="29" spans="1:7">
      <c r="A29" s="7" t="s">
        <v>80</v>
      </c>
      <c r="B29" s="3">
        <f>B8+B23</f>
        <v>104230.45</v>
      </c>
      <c r="C29" s="3">
        <f>B22+C21</f>
        <v>100000</v>
      </c>
      <c r="D29" s="3">
        <f>B29-C29</f>
        <v>4230.4499999999971</v>
      </c>
    </row>
  </sheetData>
  <mergeCells count="4">
    <mergeCell ref="A1:G1"/>
    <mergeCell ref="A2:G2"/>
    <mergeCell ref="B4:D4"/>
    <mergeCell ref="F26:G28"/>
  </mergeCells>
  <hyperlinks>
    <hyperlink ref="F21" r:id="rId1" xr:uid="{00000000-0004-0000-0100-000000000000}"/>
    <hyperlink ref="F22" r:id="rId2" xr:uid="{00000000-0004-0000-0100-000001000000}"/>
    <hyperlink ref="F23" r:id="rId3" xr:uid="{00000000-0004-0000-0100-000002000000}"/>
    <hyperlink ref="F24" r:id="rId4" xr:uid="{00000000-0004-0000-0100-000003000000}"/>
  </hyperlinks>
  <pageMargins left="0.3" right="0.3" top="0.5" bottom="0.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6"/>
  <sheetViews>
    <sheetView showGridLines="0" workbookViewId="0"/>
  </sheetViews>
  <sheetFormatPr defaultRowHeight="15"/>
  <cols>
    <col min="1" max="1" width="31.7109375" customWidth="1"/>
    <col min="2" max="2" width="45.7109375" customWidth="1"/>
    <col min="4" max="4" width="29.7109375" customWidth="1"/>
    <col min="5" max="5" width="35.7109375" customWidth="1"/>
  </cols>
  <sheetData>
    <row r="1" spans="1:5">
      <c r="A1" s="12" t="s">
        <v>81</v>
      </c>
      <c r="B1" s="12"/>
      <c r="C1" s="12"/>
      <c r="D1" s="12"/>
      <c r="E1" s="12"/>
    </row>
    <row r="4" spans="1:5">
      <c r="A4" s="7" t="s">
        <v>82</v>
      </c>
      <c r="B4" s="5"/>
      <c r="D4" s="7" t="s">
        <v>83</v>
      </c>
      <c r="E4" s="6" t="str">
        <f>'PSB Assessment'!G6</f>
        <v>Low</v>
      </c>
    </row>
    <row r="5" spans="1:5">
      <c r="A5" s="7" t="s">
        <v>84</v>
      </c>
      <c r="B5" s="5"/>
      <c r="D5" s="7" t="s">
        <v>85</v>
      </c>
      <c r="E5" s="10" t="str">
        <f>'Salary vs Dividend'!G17</f>
        <v>Dividend</v>
      </c>
    </row>
    <row r="6" spans="1:5">
      <c r="A6" s="7" t="s">
        <v>86</v>
      </c>
      <c r="B6" s="5"/>
    </row>
    <row r="7" spans="1:5">
      <c r="A7" s="7" t="s">
        <v>87</v>
      </c>
      <c r="B7" s="5"/>
    </row>
    <row r="8" spans="1:5">
      <c r="A8" s="7" t="s">
        <v>88</v>
      </c>
      <c r="B8" s="5"/>
    </row>
    <row r="10" spans="1:5">
      <c r="A10" s="2" t="s">
        <v>89</v>
      </c>
      <c r="B10" s="15" t="s">
        <v>90</v>
      </c>
      <c r="C10" s="15"/>
      <c r="D10" s="15"/>
      <c r="E10" s="15"/>
    </row>
    <row r="11" spans="1:5">
      <c r="B11" s="16"/>
      <c r="C11" s="16"/>
      <c r="D11" s="16"/>
      <c r="E11" s="16"/>
    </row>
    <row r="12" spans="1:5">
      <c r="B12" s="16"/>
      <c r="C12" s="16"/>
      <c r="D12" s="16"/>
      <c r="E12" s="16"/>
    </row>
    <row r="13" spans="1:5">
      <c r="B13" s="16"/>
      <c r="C13" s="16"/>
      <c r="D13" s="16"/>
      <c r="E13" s="16"/>
    </row>
    <row r="14" spans="1:5">
      <c r="B14" s="16"/>
      <c r="C14" s="16"/>
      <c r="D14" s="16"/>
      <c r="E14" s="16"/>
    </row>
    <row r="15" spans="1:5">
      <c r="B15" s="16"/>
      <c r="C15" s="16"/>
      <c r="D15" s="16"/>
      <c r="E15" s="16"/>
    </row>
    <row r="16" spans="1:5">
      <c r="B16" s="16"/>
      <c r="C16" s="16"/>
      <c r="D16" s="16"/>
      <c r="E16" s="16"/>
    </row>
  </sheetData>
  <mergeCells count="8">
    <mergeCell ref="B14:E14"/>
    <mergeCell ref="B15:E15"/>
    <mergeCell ref="B16:E16"/>
    <mergeCell ref="A1:E1"/>
    <mergeCell ref="B10:E10"/>
    <mergeCell ref="B11:E11"/>
    <mergeCell ref="B12:E12"/>
    <mergeCell ref="B13:E13"/>
  </mergeCells>
  <pageMargins left="0.3" right="0.3" top="0.5" bottom="0.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GYTD CPA Professional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GYTD PSB Risk Assessment with Salary vs Dividend Planning</dc:title>
  <dc:subject/>
  <dc:creator>GYTD CPA Professional Corporation</dc:creator>
  <cp:keywords/>
  <dc:description/>
  <cp:lastModifiedBy/>
  <cp:revision/>
  <dcterms:created xsi:type="dcterms:W3CDTF">2026-08-24T02:57:01Z</dcterms:created>
  <dcterms:modified xsi:type="dcterms:W3CDTF">2026-08-24T03:03:07Z</dcterms:modified>
  <cp:category/>
  <cp:contentStatus/>
</cp:coreProperties>
</file>